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cente10\Desktop\"/>
    </mc:Choice>
  </mc:AlternateContent>
  <bookViews>
    <workbookView xWindow="0" yWindow="0" windowWidth="15600" windowHeight="9240"/>
  </bookViews>
  <sheets>
    <sheet name="Ejmplo 1" sheetId="1" r:id="rId1"/>
    <sheet name="Ejemplo 2," sheetId="3" r:id="rId2"/>
    <sheet name="Hoja3)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2" l="1"/>
  <c r="B44" i="2"/>
  <c r="B39" i="2"/>
  <c r="B27" i="2"/>
  <c r="D26" i="2" s="1"/>
  <c r="C22" i="2"/>
  <c r="C21" i="2"/>
  <c r="F21" i="2" s="1"/>
  <c r="B14" i="2"/>
  <c r="D13" i="2" s="1"/>
  <c r="C9" i="2"/>
  <c r="C8" i="2"/>
  <c r="E15" i="3"/>
  <c r="D15" i="3"/>
  <c r="C15" i="3"/>
  <c r="B15" i="3"/>
  <c r="E11" i="3"/>
  <c r="D11" i="3"/>
  <c r="C11" i="3"/>
  <c r="B11" i="3"/>
  <c r="F8" i="2" l="1"/>
  <c r="G13" i="2" s="1"/>
  <c r="B17" i="2" s="1"/>
  <c r="C38" i="2" s="1"/>
  <c r="G26" i="2"/>
  <c r="B30" i="2" s="1"/>
  <c r="C36" i="2" s="1"/>
  <c r="F11" i="3"/>
  <c r="C17" i="3" s="1"/>
  <c r="E17" i="3" s="1"/>
  <c r="F15" i="3"/>
  <c r="C18" i="3" s="1"/>
  <c r="E18" i="3" s="1"/>
  <c r="D36" i="2" l="1"/>
  <c r="D39" i="2" s="1"/>
  <c r="C39" i="2"/>
  <c r="C44" i="2" s="1"/>
  <c r="B46" i="2" s="1"/>
  <c r="C20" i="3"/>
  <c r="B15" i="1"/>
  <c r="B4" i="1" l="1"/>
  <c r="C4" i="1"/>
  <c r="D4" i="1"/>
  <c r="E4" i="1"/>
  <c r="E9" i="1"/>
  <c r="D9" i="1"/>
  <c r="C9" i="1"/>
  <c r="B9" i="1"/>
  <c r="F9" i="1" l="1"/>
  <c r="G9" i="1" s="1"/>
  <c r="C14" i="1" s="1"/>
  <c r="F4" i="1"/>
  <c r="G4" i="1" s="1"/>
  <c r="C12" i="1" s="1"/>
  <c r="C15" i="1" l="1"/>
  <c r="E13" i="1" s="1"/>
  <c r="F13" i="1" s="1"/>
  <c r="F14" i="1" s="1"/>
  <c r="D12" i="1"/>
  <c r="B19" i="1" l="1"/>
  <c r="D15" i="1"/>
  <c r="D23" i="1" l="1"/>
  <c r="B23" i="1"/>
  <c r="E23" i="1"/>
  <c r="C23" i="1"/>
  <c r="F23" i="1" l="1"/>
  <c r="H23" i="1" l="1"/>
  <c r="G23" i="1"/>
</calcChain>
</file>

<file path=xl/sharedStrings.xml><?xml version="1.0" encoding="utf-8"?>
<sst xmlns="http://schemas.openxmlformats.org/spreadsheetml/2006/main" count="57" uniqueCount="34">
  <si>
    <t>TIR</t>
  </si>
  <si>
    <t>Tasa de oportunidad 20%</t>
  </si>
  <si>
    <t>Tasa de oportunidad 30%</t>
  </si>
  <si>
    <t>Tasa de interés</t>
  </si>
  <si>
    <t>VPN</t>
  </si>
  <si>
    <t>Diferencia</t>
  </si>
  <si>
    <t>=   tasa interes menor + (VPN/total de la diferencia de los VPN) * (tasa de Interés mayor - tasa de interés menor)</t>
  </si>
  <si>
    <t>Esto quiere decir que el proyecto puede generar una tasa superior a la tasa de oportunidad que la persona desea</t>
  </si>
  <si>
    <t>Luego se hace la prueba</t>
  </si>
  <si>
    <t>Esta sería el nuevo VPN</t>
  </si>
  <si>
    <t>Suponga este mismo ejercicio pero con unos egresos anuales de la siguiente forma</t>
  </si>
  <si>
    <t>Año 1</t>
  </si>
  <si>
    <t>Año 2</t>
  </si>
  <si>
    <t>Año 3</t>
  </si>
  <si>
    <t>Año 4</t>
  </si>
  <si>
    <t>Ingresos  con tasa de oportunidad del 20%</t>
  </si>
  <si>
    <t>Egresos con tasa de oportunidad del 20%</t>
  </si>
  <si>
    <t>sumatoria de ingresos</t>
  </si>
  <si>
    <t>sumatoria de egresos</t>
  </si>
  <si>
    <t>VPN =</t>
  </si>
  <si>
    <t>Aquí se observa que el valor presente neto da pérdida por lo tanto no es recomendable el invertir en él</t>
  </si>
  <si>
    <t>Se compra un camión hoy por 30,000,000 para arrendarlo a una empresa de transporte durante un año por $800,000 mensuales, libres de gasto de mantenimiento</t>
  </si>
  <si>
    <t>Si al final del año le proponen comprarle el camión por $25,000,000 y su tasa de oportunidad es del 3% mensual.  Debe aceptar el negocio?</t>
  </si>
  <si>
    <t>Encontrar el VPN</t>
  </si>
  <si>
    <t>25,000,000</t>
  </si>
  <si>
    <t>VPN = VPI - VPE</t>
  </si>
  <si>
    <t>VP</t>
  </si>
  <si>
    <t>Sumatoria de ingresos</t>
  </si>
  <si>
    <t>Entonces para hallar el otro porcentaje para que me de positivo y para poder hacer la interpolación, entonces se debe trabajar por tanteo hasta que el VPN me de positivo</t>
  </si>
  <si>
    <t>vp (TO 3%)</t>
  </si>
  <si>
    <t>Haciendo el tanteo, puedo trabajar con una tasa del 1,2%</t>
  </si>
  <si>
    <t>vp (TO 1,2%)</t>
  </si>
  <si>
    <t>Quiere decir esto, que el proyecto de la empresa solo está en capatidad de generar una TIR del 1,39%</t>
  </si>
  <si>
    <t>pero como se aspiraba un 3%, entonces para el señor no es viable este negocio.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</si>
</sst>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-* #,##0.000_-;\-* #,##0.000_-;_-* &quot;-&quot;??_-;_-@_-"/>
    <numFmt numFmtId="165" formatCode="_-* #,##0.0000_-;\-* #,##0.0000_-;_-* &quot;-&quot;??_-;_-@_-"/>
    <numFmt numFmtId="172" formatCode="0.000000"/>
    <numFmt numFmtId="173" formatCode="_-* #,##0_-;\-* #,##0_-;_-* &quot;-&quot;??_-;_-@_-"/>
    <numFmt numFmtId="174" formatCode="_(* #,##0.0000_);_(* \(#,##0.0000\);_(* &quot;-&quot;????_);_(@_)"/>
    <numFmt numFmtId="175" formatCode="_-* #,##0.0_-;\-* #,##0.0_-;_-* &quot;-&quot;??_-;_-@_-"/>
    <numFmt numFmtId="176" formatCode="_-* #,##0.0_-;\-* #,##0.0_-;_-* &quot;-&quot;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right"/>
    </xf>
    <xf numFmtId="0" fontId="0" fillId="0" borderId="0" xfId="0" quotePrefix="1"/>
    <xf numFmtId="0" fontId="0" fillId="0" borderId="5" xfId="0" applyBorder="1"/>
    <xf numFmtId="0" fontId="4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172" fontId="0" fillId="0" borderId="1" xfId="0" applyNumberFormat="1" applyBorder="1"/>
    <xf numFmtId="173" fontId="0" fillId="0" borderId="1" xfId="1" applyNumberFormat="1" applyFont="1" applyBorder="1"/>
    <xf numFmtId="165" fontId="0" fillId="2" borderId="1" xfId="1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17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3" fontId="0" fillId="0" borderId="0" xfId="1" applyNumberFormat="1" applyFont="1"/>
    <xf numFmtId="0" fontId="0" fillId="0" borderId="0" xfId="0" applyAlignment="1">
      <alignment horizontal="right"/>
    </xf>
    <xf numFmtId="173" fontId="0" fillId="0" borderId="1" xfId="1" applyNumberFormat="1" applyFont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3" fontId="0" fillId="0" borderId="0" xfId="1" applyNumberFormat="1" applyFont="1" applyBorder="1" applyAlignment="1">
      <alignment horizontal="center" vertical="center"/>
    </xf>
    <xf numFmtId="0" fontId="0" fillId="0" borderId="0" xfId="0" applyBorder="1"/>
    <xf numFmtId="0" fontId="0" fillId="2" borderId="1" xfId="0" applyFill="1" applyBorder="1" applyAlignment="1">
      <alignment horizontal="right"/>
    </xf>
    <xf numFmtId="173" fontId="0" fillId="2" borderId="1" xfId="1" applyNumberFormat="1" applyFont="1" applyFill="1" applyBorder="1"/>
    <xf numFmtId="173" fontId="2" fillId="2" borderId="0" xfId="0" applyNumberFormat="1" applyFont="1" applyFill="1"/>
    <xf numFmtId="173" fontId="0" fillId="2" borderId="1" xfId="0" applyNumberFormat="1" applyFill="1" applyBorder="1"/>
    <xf numFmtId="173" fontId="0" fillId="0" borderId="1" xfId="0" applyNumberFormat="1" applyBorder="1"/>
    <xf numFmtId="173" fontId="0" fillId="0" borderId="5" xfId="0" applyNumberFormat="1" applyBorder="1"/>
    <xf numFmtId="175" fontId="3" fillId="0" borderId="1" xfId="1" applyNumberFormat="1" applyFont="1" applyBorder="1"/>
    <xf numFmtId="173" fontId="3" fillId="0" borderId="1" xfId="1" applyNumberFormat="1" applyFont="1" applyBorder="1"/>
    <xf numFmtId="176" fontId="0" fillId="0" borderId="0" xfId="0" applyNumberFormat="1"/>
    <xf numFmtId="0" fontId="2" fillId="2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476250</xdr:colOff>
      <xdr:row>4</xdr:row>
      <xdr:rowOff>0</xdr:rowOff>
    </xdr:from>
    <xdr:to>
      <xdr:col>12</xdr:col>
      <xdr:colOff>314325</xdr:colOff>
      <xdr:row>9</xdr:row>
      <xdr:rowOff>0</xdr:rowOff>
    </xdr:to>
    <xdr:grpSp>
      <xdr:nvGrpSpPr>
        <xdr:cNvPr id="19" name="Grupo 18"/>
        <xdr:cNvGrpSpPr/>
      </xdr:nvGrpSpPr>
      <xdr:grpSpPr>
        <a:xfrm>
          <a:off x="8772525" y="762000"/>
          <a:ext cx="2886075" cy="952500"/>
          <a:chOff x="8772525" y="952500"/>
          <a:chExt cx="2886075" cy="952500"/>
        </a:xfrm>
      </xdr:grpSpPr>
      <xdr:cxnSp macro="">
        <xdr:nvCxnSpPr>
          <xdr:cNvPr id="3" name="Conector recto 2"/>
          <xdr:cNvCxnSpPr/>
        </xdr:nvCxnSpPr>
        <xdr:spPr>
          <a:xfrm>
            <a:off x="8782050" y="1333500"/>
            <a:ext cx="286702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Conector recto de flecha 4"/>
          <xdr:cNvCxnSpPr/>
        </xdr:nvCxnSpPr>
        <xdr:spPr>
          <a:xfrm>
            <a:off x="8772525" y="1333500"/>
            <a:ext cx="9525" cy="57150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de flecha 6"/>
          <xdr:cNvCxnSpPr/>
        </xdr:nvCxnSpPr>
        <xdr:spPr>
          <a:xfrm flipV="1">
            <a:off x="9439275" y="952500"/>
            <a:ext cx="9525" cy="381002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Conector recto de flecha 9"/>
          <xdr:cNvCxnSpPr/>
        </xdr:nvCxnSpPr>
        <xdr:spPr>
          <a:xfrm flipV="1">
            <a:off x="10144125" y="971550"/>
            <a:ext cx="9525" cy="381002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de flecha 10"/>
          <xdr:cNvCxnSpPr/>
        </xdr:nvCxnSpPr>
        <xdr:spPr>
          <a:xfrm flipV="1">
            <a:off x="10829925" y="971550"/>
            <a:ext cx="9525" cy="381002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de flecha 11"/>
          <xdr:cNvCxnSpPr/>
        </xdr:nvCxnSpPr>
        <xdr:spPr>
          <a:xfrm flipV="1">
            <a:off x="11649075" y="952500"/>
            <a:ext cx="9525" cy="381002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oneCellAnchor>
    <xdr:from>
      <xdr:col>9</xdr:col>
      <xdr:colOff>28575</xdr:colOff>
      <xdr:row>4</xdr:row>
      <xdr:rowOff>19050</xdr:rowOff>
    </xdr:from>
    <xdr:ext cx="399148" cy="264560"/>
    <xdr:sp macro="" textlink="">
      <xdr:nvSpPr>
        <xdr:cNvPr id="14" name="CuadroTexto 13"/>
        <xdr:cNvSpPr txBox="1"/>
      </xdr:nvSpPr>
      <xdr:spPr>
        <a:xfrm>
          <a:off x="9086850" y="971550"/>
          <a:ext cx="3991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100"/>
            <a:t>350</a:t>
          </a:r>
        </a:p>
      </xdr:txBody>
    </xdr:sp>
    <xdr:clientData/>
  </xdr:oneCellAnchor>
  <xdr:oneCellAnchor>
    <xdr:from>
      <xdr:col>9</xdr:col>
      <xdr:colOff>695325</xdr:colOff>
      <xdr:row>4</xdr:row>
      <xdr:rowOff>19050</xdr:rowOff>
    </xdr:from>
    <xdr:ext cx="399148" cy="264560"/>
    <xdr:sp macro="" textlink="">
      <xdr:nvSpPr>
        <xdr:cNvPr id="15" name="CuadroTexto 14"/>
        <xdr:cNvSpPr txBox="1"/>
      </xdr:nvSpPr>
      <xdr:spPr>
        <a:xfrm>
          <a:off x="9753600" y="971550"/>
          <a:ext cx="3991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100"/>
            <a:t>380</a:t>
          </a:r>
        </a:p>
      </xdr:txBody>
    </xdr:sp>
    <xdr:clientData/>
  </xdr:oneCellAnchor>
  <xdr:oneCellAnchor>
    <xdr:from>
      <xdr:col>10</xdr:col>
      <xdr:colOff>657225</xdr:colOff>
      <xdr:row>4</xdr:row>
      <xdr:rowOff>9525</xdr:rowOff>
    </xdr:from>
    <xdr:ext cx="399148" cy="264560"/>
    <xdr:sp macro="" textlink="">
      <xdr:nvSpPr>
        <xdr:cNvPr id="16" name="CuadroTexto 15"/>
        <xdr:cNvSpPr txBox="1"/>
      </xdr:nvSpPr>
      <xdr:spPr>
        <a:xfrm>
          <a:off x="10477500" y="962025"/>
          <a:ext cx="3991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100"/>
            <a:t>400</a:t>
          </a:r>
        </a:p>
      </xdr:txBody>
    </xdr:sp>
    <xdr:clientData/>
  </xdr:oneCellAnchor>
  <xdr:oneCellAnchor>
    <xdr:from>
      <xdr:col>11</xdr:col>
      <xdr:colOff>666750</xdr:colOff>
      <xdr:row>4</xdr:row>
      <xdr:rowOff>9525</xdr:rowOff>
    </xdr:from>
    <xdr:ext cx="399148" cy="264560"/>
    <xdr:sp macro="" textlink="">
      <xdr:nvSpPr>
        <xdr:cNvPr id="17" name="CuadroTexto 16"/>
        <xdr:cNvSpPr txBox="1"/>
      </xdr:nvSpPr>
      <xdr:spPr>
        <a:xfrm>
          <a:off x="11249025" y="962025"/>
          <a:ext cx="3991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100"/>
            <a:t>500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16</xdr:row>
      <xdr:rowOff>9525</xdr:rowOff>
    </xdr:from>
    <xdr:to>
      <xdr:col>13</xdr:col>
      <xdr:colOff>600075</xdr:colOff>
      <xdr:row>19</xdr:row>
      <xdr:rowOff>390525</xdr:rowOff>
    </xdr:to>
    <xdr:grpSp>
      <xdr:nvGrpSpPr>
        <xdr:cNvPr id="2" name="Grupo 1"/>
        <xdr:cNvGrpSpPr/>
      </xdr:nvGrpSpPr>
      <xdr:grpSpPr>
        <a:xfrm>
          <a:off x="9820275" y="3057525"/>
          <a:ext cx="2886075" cy="952500"/>
          <a:chOff x="8772525" y="952500"/>
          <a:chExt cx="2886075" cy="952500"/>
        </a:xfrm>
      </xdr:grpSpPr>
      <xdr:cxnSp macro="">
        <xdr:nvCxnSpPr>
          <xdr:cNvPr id="3" name="Conector recto 2"/>
          <xdr:cNvCxnSpPr/>
        </xdr:nvCxnSpPr>
        <xdr:spPr>
          <a:xfrm>
            <a:off x="8782050" y="1333500"/>
            <a:ext cx="286702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Conector recto de flecha 3"/>
          <xdr:cNvCxnSpPr/>
        </xdr:nvCxnSpPr>
        <xdr:spPr>
          <a:xfrm>
            <a:off x="8772525" y="1333500"/>
            <a:ext cx="9525" cy="57150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Conector recto de flecha 4"/>
          <xdr:cNvCxnSpPr/>
        </xdr:nvCxnSpPr>
        <xdr:spPr>
          <a:xfrm flipV="1">
            <a:off x="9439275" y="952500"/>
            <a:ext cx="9525" cy="381002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de flecha 5"/>
          <xdr:cNvCxnSpPr/>
        </xdr:nvCxnSpPr>
        <xdr:spPr>
          <a:xfrm flipV="1">
            <a:off x="10144125" y="971550"/>
            <a:ext cx="9525" cy="381002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de flecha 6"/>
          <xdr:cNvCxnSpPr/>
        </xdr:nvCxnSpPr>
        <xdr:spPr>
          <a:xfrm flipV="1">
            <a:off x="10829925" y="971550"/>
            <a:ext cx="9525" cy="381002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Conector recto de flecha 7"/>
          <xdr:cNvCxnSpPr/>
        </xdr:nvCxnSpPr>
        <xdr:spPr>
          <a:xfrm flipV="1">
            <a:off x="11649075" y="952500"/>
            <a:ext cx="9525" cy="381002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oneCellAnchor>
    <xdr:from>
      <xdr:col>10</xdr:col>
      <xdr:colOff>314325</xdr:colOff>
      <xdr:row>16</xdr:row>
      <xdr:rowOff>28575</xdr:rowOff>
    </xdr:from>
    <xdr:ext cx="399148" cy="264560"/>
    <xdr:sp macro="" textlink="">
      <xdr:nvSpPr>
        <xdr:cNvPr id="9" name="CuadroTexto 8"/>
        <xdr:cNvSpPr txBox="1"/>
      </xdr:nvSpPr>
      <xdr:spPr>
        <a:xfrm>
          <a:off x="10134600" y="3076575"/>
          <a:ext cx="3991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100"/>
            <a:t>350</a:t>
          </a:r>
        </a:p>
      </xdr:txBody>
    </xdr:sp>
    <xdr:clientData/>
  </xdr:oneCellAnchor>
  <xdr:oneCellAnchor>
    <xdr:from>
      <xdr:col>11</xdr:col>
      <xdr:colOff>219075</xdr:colOff>
      <xdr:row>16</xdr:row>
      <xdr:rowOff>28575</xdr:rowOff>
    </xdr:from>
    <xdr:ext cx="399148" cy="264560"/>
    <xdr:sp macro="" textlink="">
      <xdr:nvSpPr>
        <xdr:cNvPr id="10" name="CuadroTexto 9"/>
        <xdr:cNvSpPr txBox="1"/>
      </xdr:nvSpPr>
      <xdr:spPr>
        <a:xfrm>
          <a:off x="10801350" y="3076575"/>
          <a:ext cx="3991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100"/>
            <a:t>380</a:t>
          </a:r>
        </a:p>
      </xdr:txBody>
    </xdr:sp>
    <xdr:clientData/>
  </xdr:oneCellAnchor>
  <xdr:oneCellAnchor>
    <xdr:from>
      <xdr:col>12</xdr:col>
      <xdr:colOff>180975</xdr:colOff>
      <xdr:row>16</xdr:row>
      <xdr:rowOff>19050</xdr:rowOff>
    </xdr:from>
    <xdr:ext cx="399148" cy="264560"/>
    <xdr:sp macro="" textlink="">
      <xdr:nvSpPr>
        <xdr:cNvPr id="11" name="CuadroTexto 10"/>
        <xdr:cNvSpPr txBox="1"/>
      </xdr:nvSpPr>
      <xdr:spPr>
        <a:xfrm>
          <a:off x="11525250" y="3067050"/>
          <a:ext cx="3991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100"/>
            <a:t>400</a:t>
          </a:r>
        </a:p>
      </xdr:txBody>
    </xdr:sp>
    <xdr:clientData/>
  </xdr:oneCellAnchor>
  <xdr:oneCellAnchor>
    <xdr:from>
      <xdr:col>13</xdr:col>
      <xdr:colOff>152400</xdr:colOff>
      <xdr:row>16</xdr:row>
      <xdr:rowOff>19050</xdr:rowOff>
    </xdr:from>
    <xdr:ext cx="399148" cy="264560"/>
    <xdr:sp macro="" textlink="">
      <xdr:nvSpPr>
        <xdr:cNvPr id="12" name="CuadroTexto 11"/>
        <xdr:cNvSpPr txBox="1"/>
      </xdr:nvSpPr>
      <xdr:spPr>
        <a:xfrm>
          <a:off x="12258675" y="3067050"/>
          <a:ext cx="3991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100"/>
            <a:t>500</a:t>
          </a:r>
        </a:p>
      </xdr:txBody>
    </xdr:sp>
    <xdr:clientData/>
  </xdr:oneCellAnchor>
  <xdr:twoCellAnchor>
    <xdr:from>
      <xdr:col>10</xdr:col>
      <xdr:colOff>657225</xdr:colOff>
      <xdr:row>18</xdr:row>
      <xdr:rowOff>19050</xdr:rowOff>
    </xdr:from>
    <xdr:to>
      <xdr:col>10</xdr:col>
      <xdr:colOff>666751</xdr:colOff>
      <xdr:row>19</xdr:row>
      <xdr:rowOff>152400</xdr:rowOff>
    </xdr:to>
    <xdr:cxnSp macro="">
      <xdr:nvCxnSpPr>
        <xdr:cNvPr id="14" name="Conector recto de flecha 13"/>
        <xdr:cNvCxnSpPr/>
      </xdr:nvCxnSpPr>
      <xdr:spPr>
        <a:xfrm flipH="1">
          <a:off x="10477500" y="8591550"/>
          <a:ext cx="9526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600075</xdr:colOff>
      <xdr:row>18</xdr:row>
      <xdr:rowOff>28575</xdr:rowOff>
    </xdr:from>
    <xdr:to>
      <xdr:col>11</xdr:col>
      <xdr:colOff>609601</xdr:colOff>
      <xdr:row>19</xdr:row>
      <xdr:rowOff>161925</xdr:rowOff>
    </xdr:to>
    <xdr:cxnSp macro="">
      <xdr:nvCxnSpPr>
        <xdr:cNvPr id="18" name="Conector recto de flecha 17"/>
        <xdr:cNvCxnSpPr/>
      </xdr:nvCxnSpPr>
      <xdr:spPr>
        <a:xfrm flipH="1">
          <a:off x="11182350" y="8601075"/>
          <a:ext cx="9526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523875</xdr:colOff>
      <xdr:row>18</xdr:row>
      <xdr:rowOff>38100</xdr:rowOff>
    </xdr:from>
    <xdr:to>
      <xdr:col>12</xdr:col>
      <xdr:colOff>533401</xdr:colOff>
      <xdr:row>19</xdr:row>
      <xdr:rowOff>171450</xdr:rowOff>
    </xdr:to>
    <xdr:cxnSp macro="">
      <xdr:nvCxnSpPr>
        <xdr:cNvPr id="19" name="Conector recto de flecha 18"/>
        <xdr:cNvCxnSpPr/>
      </xdr:nvCxnSpPr>
      <xdr:spPr>
        <a:xfrm flipH="1">
          <a:off x="11868150" y="8610600"/>
          <a:ext cx="9526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266700</xdr:colOff>
      <xdr:row>18</xdr:row>
      <xdr:rowOff>123825</xdr:rowOff>
    </xdr:from>
    <xdr:ext cx="327654" cy="264560"/>
    <xdr:sp macro="" textlink="">
      <xdr:nvSpPr>
        <xdr:cNvPr id="20" name="CuadroTexto 19"/>
        <xdr:cNvSpPr txBox="1"/>
      </xdr:nvSpPr>
      <xdr:spPr>
        <a:xfrm>
          <a:off x="10086975" y="8696325"/>
          <a:ext cx="3276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100"/>
            <a:t>60</a:t>
          </a:r>
        </a:p>
      </xdr:txBody>
    </xdr:sp>
    <xdr:clientData/>
  </xdr:oneCellAnchor>
  <xdr:oneCellAnchor>
    <xdr:from>
      <xdr:col>11</xdr:col>
      <xdr:colOff>200025</xdr:colOff>
      <xdr:row>18</xdr:row>
      <xdr:rowOff>171450</xdr:rowOff>
    </xdr:from>
    <xdr:ext cx="327654" cy="264560"/>
    <xdr:sp macro="" textlink="">
      <xdr:nvSpPr>
        <xdr:cNvPr id="21" name="CuadroTexto 20"/>
        <xdr:cNvSpPr txBox="1"/>
      </xdr:nvSpPr>
      <xdr:spPr>
        <a:xfrm>
          <a:off x="10782300" y="8743950"/>
          <a:ext cx="3276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100"/>
            <a:t>75</a:t>
          </a:r>
        </a:p>
      </xdr:txBody>
    </xdr:sp>
    <xdr:clientData/>
  </xdr:oneCellAnchor>
  <xdr:oneCellAnchor>
    <xdr:from>
      <xdr:col>12</xdr:col>
      <xdr:colOff>114300</xdr:colOff>
      <xdr:row>18</xdr:row>
      <xdr:rowOff>123825</xdr:rowOff>
    </xdr:from>
    <xdr:ext cx="327654" cy="264560"/>
    <xdr:sp macro="" textlink="">
      <xdr:nvSpPr>
        <xdr:cNvPr id="22" name="CuadroTexto 21"/>
        <xdr:cNvSpPr txBox="1"/>
      </xdr:nvSpPr>
      <xdr:spPr>
        <a:xfrm>
          <a:off x="11458575" y="8696325"/>
          <a:ext cx="3276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100"/>
            <a:t>80</a:t>
          </a:r>
        </a:p>
      </xdr:txBody>
    </xdr:sp>
    <xdr:clientData/>
  </xdr:oneCellAnchor>
  <xdr:twoCellAnchor>
    <xdr:from>
      <xdr:col>13</xdr:col>
      <xdr:colOff>581025</xdr:colOff>
      <xdr:row>18</xdr:row>
      <xdr:rowOff>9525</xdr:rowOff>
    </xdr:from>
    <xdr:to>
      <xdr:col>13</xdr:col>
      <xdr:colOff>590551</xdr:colOff>
      <xdr:row>19</xdr:row>
      <xdr:rowOff>142875</xdr:rowOff>
    </xdr:to>
    <xdr:cxnSp macro="">
      <xdr:nvCxnSpPr>
        <xdr:cNvPr id="23" name="Conector recto de flecha 22"/>
        <xdr:cNvCxnSpPr/>
      </xdr:nvCxnSpPr>
      <xdr:spPr>
        <a:xfrm flipH="1">
          <a:off x="12687300" y="8582025"/>
          <a:ext cx="9526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180975</xdr:colOff>
      <xdr:row>18</xdr:row>
      <xdr:rowOff>95250</xdr:rowOff>
    </xdr:from>
    <xdr:ext cx="327654" cy="264560"/>
    <xdr:sp macro="" textlink="">
      <xdr:nvSpPr>
        <xdr:cNvPr id="24" name="CuadroTexto 23"/>
        <xdr:cNvSpPr txBox="1"/>
      </xdr:nvSpPr>
      <xdr:spPr>
        <a:xfrm>
          <a:off x="12287250" y="8667750"/>
          <a:ext cx="3276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100"/>
            <a:t>90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4</xdr:row>
      <xdr:rowOff>142875</xdr:rowOff>
    </xdr:from>
    <xdr:to>
      <xdr:col>15</xdr:col>
      <xdr:colOff>295275</xdr:colOff>
      <xdr:row>4</xdr:row>
      <xdr:rowOff>142875</xdr:rowOff>
    </xdr:to>
    <xdr:cxnSp macro="">
      <xdr:nvCxnSpPr>
        <xdr:cNvPr id="3" name="Conector recto 2"/>
        <xdr:cNvCxnSpPr/>
      </xdr:nvCxnSpPr>
      <xdr:spPr>
        <a:xfrm>
          <a:off x="10153650" y="904875"/>
          <a:ext cx="2686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</xdr:row>
      <xdr:rowOff>142875</xdr:rowOff>
    </xdr:from>
    <xdr:to>
      <xdr:col>12</xdr:col>
      <xdr:colOff>9525</xdr:colOff>
      <xdr:row>7</xdr:row>
      <xdr:rowOff>142875</xdr:rowOff>
    </xdr:to>
    <xdr:cxnSp macro="">
      <xdr:nvCxnSpPr>
        <xdr:cNvPr id="4" name="Conector recto de flecha 3"/>
        <xdr:cNvCxnSpPr/>
      </xdr:nvCxnSpPr>
      <xdr:spPr>
        <a:xfrm>
          <a:off x="10144125" y="904875"/>
          <a:ext cx="9525" cy="5715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114300</xdr:colOff>
      <xdr:row>2</xdr:row>
      <xdr:rowOff>142875</xdr:rowOff>
    </xdr:from>
    <xdr:to>
      <xdr:col>12</xdr:col>
      <xdr:colOff>123825</xdr:colOff>
      <xdr:row>4</xdr:row>
      <xdr:rowOff>142877</xdr:rowOff>
    </xdr:to>
    <xdr:cxnSp macro="">
      <xdr:nvCxnSpPr>
        <xdr:cNvPr id="5" name="Conector recto de flecha 4"/>
        <xdr:cNvCxnSpPr/>
      </xdr:nvCxnSpPr>
      <xdr:spPr>
        <a:xfrm flipV="1">
          <a:off x="10258425" y="523875"/>
          <a:ext cx="9525" cy="38100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342900</xdr:colOff>
      <xdr:row>2</xdr:row>
      <xdr:rowOff>161925</xdr:rowOff>
    </xdr:from>
    <xdr:to>
      <xdr:col>12</xdr:col>
      <xdr:colOff>352425</xdr:colOff>
      <xdr:row>4</xdr:row>
      <xdr:rowOff>161927</xdr:rowOff>
    </xdr:to>
    <xdr:cxnSp macro="">
      <xdr:nvCxnSpPr>
        <xdr:cNvPr id="6" name="Conector recto de flecha 5"/>
        <xdr:cNvCxnSpPr/>
      </xdr:nvCxnSpPr>
      <xdr:spPr>
        <a:xfrm flipV="1">
          <a:off x="10487025" y="542925"/>
          <a:ext cx="9525" cy="38100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571500</xdr:colOff>
      <xdr:row>2</xdr:row>
      <xdr:rowOff>161925</xdr:rowOff>
    </xdr:from>
    <xdr:to>
      <xdr:col>12</xdr:col>
      <xdr:colOff>581025</xdr:colOff>
      <xdr:row>4</xdr:row>
      <xdr:rowOff>161927</xdr:rowOff>
    </xdr:to>
    <xdr:cxnSp macro="">
      <xdr:nvCxnSpPr>
        <xdr:cNvPr id="7" name="Conector recto de flecha 6"/>
        <xdr:cNvCxnSpPr/>
      </xdr:nvCxnSpPr>
      <xdr:spPr>
        <a:xfrm flipV="1">
          <a:off x="10715625" y="542925"/>
          <a:ext cx="9525" cy="38100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552450</xdr:colOff>
      <xdr:row>2</xdr:row>
      <xdr:rowOff>142875</xdr:rowOff>
    </xdr:from>
    <xdr:to>
      <xdr:col>14</xdr:col>
      <xdr:colOff>561975</xdr:colOff>
      <xdr:row>4</xdr:row>
      <xdr:rowOff>142877</xdr:rowOff>
    </xdr:to>
    <xdr:cxnSp macro="">
      <xdr:nvCxnSpPr>
        <xdr:cNvPr id="8" name="Conector recto de flecha 7"/>
        <xdr:cNvCxnSpPr/>
      </xdr:nvCxnSpPr>
      <xdr:spPr>
        <a:xfrm flipV="1">
          <a:off x="12334875" y="523875"/>
          <a:ext cx="9525" cy="38100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809625</xdr:colOff>
      <xdr:row>2</xdr:row>
      <xdr:rowOff>133350</xdr:rowOff>
    </xdr:from>
    <xdr:to>
      <xdr:col>12</xdr:col>
      <xdr:colOff>819150</xdr:colOff>
      <xdr:row>4</xdr:row>
      <xdr:rowOff>133352</xdr:rowOff>
    </xdr:to>
    <xdr:cxnSp macro="">
      <xdr:nvCxnSpPr>
        <xdr:cNvPr id="13" name="Conector recto de flecha 12"/>
        <xdr:cNvCxnSpPr/>
      </xdr:nvCxnSpPr>
      <xdr:spPr>
        <a:xfrm flipV="1">
          <a:off x="10953750" y="514350"/>
          <a:ext cx="9525" cy="38100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142875</xdr:colOff>
      <xdr:row>2</xdr:row>
      <xdr:rowOff>152400</xdr:rowOff>
    </xdr:from>
    <xdr:to>
      <xdr:col>13</xdr:col>
      <xdr:colOff>152400</xdr:colOff>
      <xdr:row>4</xdr:row>
      <xdr:rowOff>152402</xdr:rowOff>
    </xdr:to>
    <xdr:cxnSp macro="">
      <xdr:nvCxnSpPr>
        <xdr:cNvPr id="14" name="Conector recto de flecha 13"/>
        <xdr:cNvCxnSpPr/>
      </xdr:nvCxnSpPr>
      <xdr:spPr>
        <a:xfrm flipV="1">
          <a:off x="11163300" y="533400"/>
          <a:ext cx="9525" cy="38100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400050</xdr:colOff>
      <xdr:row>2</xdr:row>
      <xdr:rowOff>152400</xdr:rowOff>
    </xdr:from>
    <xdr:to>
      <xdr:col>13</xdr:col>
      <xdr:colOff>409575</xdr:colOff>
      <xdr:row>4</xdr:row>
      <xdr:rowOff>152402</xdr:rowOff>
    </xdr:to>
    <xdr:cxnSp macro="">
      <xdr:nvCxnSpPr>
        <xdr:cNvPr id="15" name="Conector recto de flecha 14"/>
        <xdr:cNvCxnSpPr/>
      </xdr:nvCxnSpPr>
      <xdr:spPr>
        <a:xfrm flipV="1">
          <a:off x="11420475" y="533400"/>
          <a:ext cx="9525" cy="38100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619125</xdr:colOff>
      <xdr:row>2</xdr:row>
      <xdr:rowOff>142875</xdr:rowOff>
    </xdr:from>
    <xdr:to>
      <xdr:col>13</xdr:col>
      <xdr:colOff>628650</xdr:colOff>
      <xdr:row>4</xdr:row>
      <xdr:rowOff>142877</xdr:rowOff>
    </xdr:to>
    <xdr:cxnSp macro="">
      <xdr:nvCxnSpPr>
        <xdr:cNvPr id="16" name="Conector recto de flecha 15"/>
        <xdr:cNvCxnSpPr/>
      </xdr:nvCxnSpPr>
      <xdr:spPr>
        <a:xfrm flipV="1">
          <a:off x="11639550" y="523875"/>
          <a:ext cx="9525" cy="38100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66675</xdr:colOff>
      <xdr:row>2</xdr:row>
      <xdr:rowOff>161925</xdr:rowOff>
    </xdr:from>
    <xdr:to>
      <xdr:col>14</xdr:col>
      <xdr:colOff>76200</xdr:colOff>
      <xdr:row>4</xdr:row>
      <xdr:rowOff>161927</xdr:rowOff>
    </xdr:to>
    <xdr:cxnSp macro="">
      <xdr:nvCxnSpPr>
        <xdr:cNvPr id="17" name="Conector recto de flecha 16"/>
        <xdr:cNvCxnSpPr/>
      </xdr:nvCxnSpPr>
      <xdr:spPr>
        <a:xfrm flipV="1">
          <a:off x="11849100" y="542925"/>
          <a:ext cx="9525" cy="38100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304800</xdr:colOff>
      <xdr:row>2</xdr:row>
      <xdr:rowOff>142875</xdr:rowOff>
    </xdr:from>
    <xdr:to>
      <xdr:col>14</xdr:col>
      <xdr:colOff>314325</xdr:colOff>
      <xdr:row>4</xdr:row>
      <xdr:rowOff>142877</xdr:rowOff>
    </xdr:to>
    <xdr:cxnSp macro="">
      <xdr:nvCxnSpPr>
        <xdr:cNvPr id="18" name="Conector recto de flecha 17"/>
        <xdr:cNvCxnSpPr/>
      </xdr:nvCxnSpPr>
      <xdr:spPr>
        <a:xfrm flipV="1">
          <a:off x="12087225" y="523875"/>
          <a:ext cx="9525" cy="38100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47625</xdr:colOff>
      <xdr:row>2</xdr:row>
      <xdr:rowOff>152400</xdr:rowOff>
    </xdr:from>
    <xdr:to>
      <xdr:col>15</xdr:col>
      <xdr:colOff>57150</xdr:colOff>
      <xdr:row>4</xdr:row>
      <xdr:rowOff>152402</xdr:rowOff>
    </xdr:to>
    <xdr:cxnSp macro="">
      <xdr:nvCxnSpPr>
        <xdr:cNvPr id="20" name="Conector recto de flecha 19"/>
        <xdr:cNvCxnSpPr/>
      </xdr:nvCxnSpPr>
      <xdr:spPr>
        <a:xfrm flipV="1">
          <a:off x="12592050" y="533400"/>
          <a:ext cx="9525" cy="38100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2</xdr:row>
      <xdr:rowOff>152400</xdr:rowOff>
    </xdr:from>
    <xdr:to>
      <xdr:col>15</xdr:col>
      <xdr:colOff>304800</xdr:colOff>
      <xdr:row>4</xdr:row>
      <xdr:rowOff>152402</xdr:rowOff>
    </xdr:to>
    <xdr:cxnSp macro="">
      <xdr:nvCxnSpPr>
        <xdr:cNvPr id="21" name="Conector recto de flecha 20"/>
        <xdr:cNvCxnSpPr/>
      </xdr:nvCxnSpPr>
      <xdr:spPr>
        <a:xfrm flipV="1">
          <a:off x="12839700" y="533400"/>
          <a:ext cx="9525" cy="38100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</xdr:row>
      <xdr:rowOff>28575</xdr:rowOff>
    </xdr:from>
    <xdr:to>
      <xdr:col>15</xdr:col>
      <xdr:colOff>314325</xdr:colOff>
      <xdr:row>3</xdr:row>
      <xdr:rowOff>28577</xdr:rowOff>
    </xdr:to>
    <xdr:cxnSp macro="">
      <xdr:nvCxnSpPr>
        <xdr:cNvPr id="23" name="Conector recto de flecha 22"/>
        <xdr:cNvCxnSpPr/>
      </xdr:nvCxnSpPr>
      <xdr:spPr>
        <a:xfrm flipV="1">
          <a:off x="12849225" y="219075"/>
          <a:ext cx="9525" cy="38100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tabSelected="1" topLeftCell="A13" workbookViewId="0">
      <selection activeCell="B28" sqref="B28"/>
    </sheetView>
  </sheetViews>
  <sheetFormatPr baseColWidth="10" defaultRowHeight="15" x14ac:dyDescent="0.25"/>
  <cols>
    <col min="1" max="1" width="23.28515625" bestFit="1" customWidth="1"/>
    <col min="2" max="2" width="24.85546875" customWidth="1"/>
    <col min="3" max="4" width="14.140625" bestFit="1" customWidth="1"/>
    <col min="5" max="5" width="12" bestFit="1" customWidth="1"/>
    <col min="7" max="7" width="13.140625" bestFit="1" customWidth="1"/>
  </cols>
  <sheetData>
    <row r="2" spans="1:9" x14ac:dyDescent="0.25">
      <c r="B2" s="4">
        <v>350</v>
      </c>
      <c r="C2" s="4">
        <v>380</v>
      </c>
      <c r="D2" s="4">
        <v>400</v>
      </c>
      <c r="E2" s="4">
        <v>500</v>
      </c>
      <c r="F2" s="4"/>
      <c r="G2" s="14" t="s">
        <v>4</v>
      </c>
    </row>
    <row r="3" spans="1:9" x14ac:dyDescent="0.25">
      <c r="B3" s="4"/>
      <c r="C3" s="4"/>
      <c r="D3" s="4"/>
      <c r="E3" s="4"/>
      <c r="F3" s="4"/>
      <c r="G3" s="4"/>
    </row>
    <row r="4" spans="1:9" x14ac:dyDescent="0.25">
      <c r="A4" t="s">
        <v>1</v>
      </c>
      <c r="B4" s="4">
        <f>B2/(1.2)^1</f>
        <v>291.66666666666669</v>
      </c>
      <c r="C4" s="4">
        <f>C2/(1.2)^2</f>
        <v>263.88888888888891</v>
      </c>
      <c r="D4" s="4">
        <f>D2/(1.2)^3</f>
        <v>231.4814814814815</v>
      </c>
      <c r="E4" s="4">
        <f>E2/(1.2)^4</f>
        <v>241.12654320987656</v>
      </c>
      <c r="F4" s="4">
        <f>SUM(B4:E4)</f>
        <v>1028.1635802469136</v>
      </c>
      <c r="G4" s="13">
        <f>+F4-1000</f>
        <v>28.163580246913625</v>
      </c>
    </row>
    <row r="7" spans="1:9" x14ac:dyDescent="0.25">
      <c r="B7" s="4">
        <v>350</v>
      </c>
      <c r="C7" s="4">
        <v>380</v>
      </c>
      <c r="D7" s="4">
        <v>400</v>
      </c>
      <c r="E7" s="4">
        <v>500</v>
      </c>
      <c r="F7" s="4"/>
      <c r="G7" s="14" t="s">
        <v>4</v>
      </c>
    </row>
    <row r="8" spans="1:9" x14ac:dyDescent="0.25">
      <c r="B8" s="4"/>
      <c r="C8" s="4"/>
      <c r="D8" s="4"/>
      <c r="E8" s="4"/>
      <c r="F8" s="4"/>
      <c r="G8" s="13"/>
    </row>
    <row r="9" spans="1:9" x14ac:dyDescent="0.25">
      <c r="A9" t="s">
        <v>2</v>
      </c>
      <c r="B9" s="4">
        <f>B7/(1+0.3)^1</f>
        <v>269.23076923076923</v>
      </c>
      <c r="C9" s="4">
        <f>C7/(1+0.3)^2</f>
        <v>224.85207100591714</v>
      </c>
      <c r="D9" s="4">
        <f>D7/(1+0.3)^3</f>
        <v>182.06645425580334</v>
      </c>
      <c r="E9" s="4">
        <f>E7/(1+0.3)^4</f>
        <v>175.06389832288781</v>
      </c>
      <c r="F9" s="4">
        <f>SUM(B9:E9)</f>
        <v>851.21319281537751</v>
      </c>
      <c r="G9" s="13">
        <f>+F9-1000</f>
        <v>-148.78680718462249</v>
      </c>
    </row>
    <row r="10" spans="1:9" x14ac:dyDescent="0.25">
      <c r="I10" s="23">
        <v>1000</v>
      </c>
    </row>
    <row r="11" spans="1:9" x14ac:dyDescent="0.25">
      <c r="B11" s="4" t="s">
        <v>3</v>
      </c>
      <c r="C11" s="5" t="s">
        <v>4</v>
      </c>
      <c r="D11" s="5" t="s">
        <v>4</v>
      </c>
    </row>
    <row r="12" spans="1:9" x14ac:dyDescent="0.25">
      <c r="B12" s="4">
        <v>0.2</v>
      </c>
      <c r="C12" s="4">
        <f>+G4</f>
        <v>28.163580246913625</v>
      </c>
      <c r="D12" s="4">
        <f>+C12</f>
        <v>28.163580246913625</v>
      </c>
    </row>
    <row r="13" spans="1:9" x14ac:dyDescent="0.25">
      <c r="B13" s="6" t="s">
        <v>0</v>
      </c>
      <c r="C13" s="7"/>
      <c r="D13" s="8">
        <v>0</v>
      </c>
      <c r="E13">
        <f>+C12/C15</f>
        <v>0.1591608848995055</v>
      </c>
      <c r="F13">
        <f>+E13*B15</f>
        <v>1.5916088489950547E-2</v>
      </c>
    </row>
    <row r="14" spans="1:9" x14ac:dyDescent="0.25">
      <c r="B14" s="11">
        <v>0.3</v>
      </c>
      <c r="C14" s="11">
        <f>+G9</f>
        <v>-148.78680718462249</v>
      </c>
      <c r="D14" s="11"/>
      <c r="F14">
        <f>+F13+B12</f>
        <v>0.21591608848995056</v>
      </c>
    </row>
    <row r="15" spans="1:9" x14ac:dyDescent="0.25">
      <c r="A15" s="12" t="s">
        <v>5</v>
      </c>
      <c r="B15" s="13">
        <f>+B14-B12</f>
        <v>9.9999999999999978E-2</v>
      </c>
      <c r="C15" s="13">
        <f>+C12-(C14)</f>
        <v>176.95038743153611</v>
      </c>
      <c r="D15" s="13">
        <f>+D12-D13</f>
        <v>28.163580246913625</v>
      </c>
    </row>
    <row r="17" spans="1:9" x14ac:dyDescent="0.25">
      <c r="A17" s="9" t="s">
        <v>0</v>
      </c>
      <c r="B17" s="10" t="s">
        <v>6</v>
      </c>
    </row>
    <row r="18" spans="1:9" x14ac:dyDescent="0.25">
      <c r="A18" s="9"/>
      <c r="B18" s="10"/>
    </row>
    <row r="19" spans="1:9" x14ac:dyDescent="0.25">
      <c r="A19" s="9" t="s">
        <v>0</v>
      </c>
      <c r="B19" s="15">
        <f>B12+((C12/C15)*B15)</f>
        <v>0.21591608848995056</v>
      </c>
      <c r="D19" s="15" t="s">
        <v>7</v>
      </c>
    </row>
    <row r="20" spans="1:9" x14ac:dyDescent="0.25">
      <c r="A20" s="9"/>
      <c r="B20" s="15"/>
      <c r="D20" s="15"/>
    </row>
    <row r="21" spans="1:9" x14ac:dyDescent="0.25">
      <c r="A21" s="9"/>
      <c r="B21" s="15"/>
      <c r="D21" s="15"/>
    </row>
    <row r="22" spans="1:9" x14ac:dyDescent="0.25">
      <c r="A22" s="3" t="s">
        <v>8</v>
      </c>
      <c r="B22" s="4">
        <v>350</v>
      </c>
      <c r="C22" s="4">
        <v>380</v>
      </c>
      <c r="D22" s="4">
        <v>400</v>
      </c>
      <c r="E22" s="4">
        <v>500</v>
      </c>
      <c r="F22" s="4"/>
      <c r="G22" s="14" t="s">
        <v>4</v>
      </c>
    </row>
    <row r="23" spans="1:9" x14ac:dyDescent="0.25">
      <c r="B23" s="4">
        <f>B22/(1+$B$19)^1</f>
        <v>287.84881071412252</v>
      </c>
      <c r="C23" s="4">
        <f>C22/(1+$B$19)^1</f>
        <v>312.52156591819016</v>
      </c>
      <c r="D23" s="4">
        <f>D22/(1+$B$19)^1</f>
        <v>328.97006938756857</v>
      </c>
      <c r="E23" s="4">
        <f>E22/(1+$B$19)^1</f>
        <v>411.21258673446073</v>
      </c>
      <c r="F23" s="4">
        <f>SUM(B23:E23)</f>
        <v>1340.553032754342</v>
      </c>
      <c r="G23" s="13">
        <f>+F23-1000</f>
        <v>340.55303275434198</v>
      </c>
      <c r="H23" s="15">
        <f>+F23-1000</f>
        <v>340.55303275434198</v>
      </c>
      <c r="I23" s="3" t="s">
        <v>9</v>
      </c>
    </row>
    <row r="24" spans="1:9" x14ac:dyDescent="0.25">
      <c r="D24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workbookViewId="0">
      <selection activeCell="C27" sqref="C27"/>
    </sheetView>
  </sheetViews>
  <sheetFormatPr baseColWidth="10" defaultRowHeight="15" x14ac:dyDescent="0.25"/>
  <cols>
    <col min="1" max="1" width="23.28515625" bestFit="1" customWidth="1"/>
    <col min="2" max="2" width="24.85546875" customWidth="1"/>
    <col min="3" max="4" width="14.140625" bestFit="1" customWidth="1"/>
    <col min="5" max="5" width="12" bestFit="1" customWidth="1"/>
    <col min="7" max="7" width="13.140625" bestFit="1" customWidth="1"/>
  </cols>
  <sheetData>
    <row r="2" spans="1:6" x14ac:dyDescent="0.25">
      <c r="A2" t="s">
        <v>10</v>
      </c>
    </row>
    <row r="4" spans="1:6" x14ac:dyDescent="0.25">
      <c r="A4" s="4" t="s">
        <v>11</v>
      </c>
      <c r="B4" s="4">
        <v>60</v>
      </c>
    </row>
    <row r="5" spans="1:6" x14ac:dyDescent="0.25">
      <c r="A5" s="4" t="s">
        <v>12</v>
      </c>
      <c r="B5" s="4">
        <v>75</v>
      </c>
    </row>
    <row r="6" spans="1:6" x14ac:dyDescent="0.25">
      <c r="A6" s="4" t="s">
        <v>13</v>
      </c>
      <c r="B6" s="4">
        <v>80</v>
      </c>
    </row>
    <row r="7" spans="1:6" x14ac:dyDescent="0.25">
      <c r="A7" s="4" t="s">
        <v>14</v>
      </c>
      <c r="B7" s="4">
        <v>90</v>
      </c>
    </row>
    <row r="9" spans="1:6" x14ac:dyDescent="0.25">
      <c r="A9" s="19" t="s">
        <v>15</v>
      </c>
      <c r="B9" s="4">
        <v>350</v>
      </c>
      <c r="C9" s="4">
        <v>380</v>
      </c>
      <c r="D9" s="4">
        <v>400</v>
      </c>
      <c r="E9" s="4">
        <v>500</v>
      </c>
      <c r="F9" s="4"/>
    </row>
    <row r="10" spans="1:6" x14ac:dyDescent="0.25">
      <c r="A10" s="19"/>
      <c r="B10" s="4"/>
      <c r="C10" s="4"/>
      <c r="D10" s="4"/>
      <c r="E10" s="4"/>
      <c r="F10" s="4"/>
    </row>
    <row r="11" spans="1:6" x14ac:dyDescent="0.25">
      <c r="A11" s="19"/>
      <c r="B11" s="4">
        <f>B9/(1.2)^1</f>
        <v>291.66666666666669</v>
      </c>
      <c r="C11" s="4">
        <f>C9/(1.2)^2</f>
        <v>263.88888888888891</v>
      </c>
      <c r="D11" s="4">
        <f>D9/(1.2)^3</f>
        <v>231.4814814814815</v>
      </c>
      <c r="E11" s="4">
        <f>E9/(1.2)^4</f>
        <v>241.12654320987656</v>
      </c>
      <c r="F11" s="4">
        <f>SUM(B11:E11)</f>
        <v>1028.1635802469136</v>
      </c>
    </row>
    <row r="13" spans="1:6" x14ac:dyDescent="0.25">
      <c r="A13" s="19" t="s">
        <v>16</v>
      </c>
      <c r="B13" s="4">
        <v>40</v>
      </c>
      <c r="C13" s="4">
        <v>55</v>
      </c>
      <c r="D13" s="4">
        <v>60</v>
      </c>
      <c r="E13" s="4">
        <v>90</v>
      </c>
      <c r="F13" s="4"/>
    </row>
    <row r="14" spans="1:6" x14ac:dyDescent="0.25">
      <c r="A14" s="19"/>
      <c r="B14" s="4"/>
      <c r="C14" s="4"/>
      <c r="D14" s="4"/>
      <c r="E14" s="4"/>
      <c r="F14" s="4"/>
    </row>
    <row r="15" spans="1:6" x14ac:dyDescent="0.25">
      <c r="A15" s="19"/>
      <c r="B15" s="16">
        <f>B13/(1.2)^1</f>
        <v>33.333333333333336</v>
      </c>
      <c r="C15" s="4">
        <f>C13/(1.2)^2</f>
        <v>38.194444444444443</v>
      </c>
      <c r="D15" s="4">
        <f>D13/(1.2)^3</f>
        <v>34.722222222222221</v>
      </c>
      <c r="E15" s="4">
        <f>E13/(1.2)^4</f>
        <v>43.402777777777779</v>
      </c>
      <c r="F15" s="4">
        <f>SUM(B15:E15)</f>
        <v>149.65277777777777</v>
      </c>
    </row>
    <row r="17" spans="2:10" x14ac:dyDescent="0.25">
      <c r="B17" s="4" t="s">
        <v>17</v>
      </c>
      <c r="C17" s="4">
        <f>+F11</f>
        <v>1028.1635802469136</v>
      </c>
      <c r="D17" s="4"/>
      <c r="E17" s="18">
        <f>+C17</f>
        <v>1028.1635802469136</v>
      </c>
    </row>
    <row r="18" spans="2:10" x14ac:dyDescent="0.25">
      <c r="B18" s="4" t="s">
        <v>18</v>
      </c>
      <c r="C18" s="4">
        <f>+F15</f>
        <v>149.65277777777777</v>
      </c>
      <c r="D18" s="17">
        <v>1000</v>
      </c>
      <c r="E18" s="18">
        <f>D18+C18</f>
        <v>1149.6527777777778</v>
      </c>
    </row>
    <row r="20" spans="2:10" ht="37.5" customHeight="1" x14ac:dyDescent="0.25">
      <c r="B20" s="22" t="s">
        <v>19</v>
      </c>
      <c r="C20" s="21">
        <f>E17-E18</f>
        <v>-121.4891975308642</v>
      </c>
      <c r="D20" s="20" t="s">
        <v>20</v>
      </c>
      <c r="E20" s="20"/>
    </row>
    <row r="21" spans="2:10" ht="26.25" customHeight="1" x14ac:dyDescent="0.25">
      <c r="B21" s="22"/>
      <c r="C21" s="21"/>
      <c r="D21" s="20"/>
      <c r="E21" s="20"/>
      <c r="J21" s="23">
        <v>1000</v>
      </c>
    </row>
  </sheetData>
  <mergeCells count="5">
    <mergeCell ref="A9:A11"/>
    <mergeCell ref="A13:A15"/>
    <mergeCell ref="B20:B21"/>
    <mergeCell ref="C20:C21"/>
    <mergeCell ref="D20:E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/>
  </sheetViews>
  <sheetFormatPr baseColWidth="10" defaultRowHeight="15" x14ac:dyDescent="0.25"/>
  <cols>
    <col min="1" max="1" width="19.28515625" bestFit="1" customWidth="1"/>
    <col min="2" max="3" width="14.140625" bestFit="1" customWidth="1"/>
    <col min="4" max="4" width="17.28515625" customWidth="1"/>
    <col min="5" max="5" width="15.140625" bestFit="1" customWidth="1"/>
    <col min="6" max="6" width="17.28515625" bestFit="1" customWidth="1"/>
    <col min="7" max="7" width="14.140625" bestFit="1" customWidth="1"/>
    <col min="8" max="8" width="13.140625" bestFit="1" customWidth="1"/>
    <col min="9" max="10" width="14.140625" bestFit="1" customWidth="1"/>
    <col min="11" max="11" width="12" bestFit="1" customWidth="1"/>
    <col min="13" max="13" width="13.140625" bestFit="1" customWidth="1"/>
  </cols>
  <sheetData>
    <row r="1" spans="1:15" x14ac:dyDescent="0.25">
      <c r="A1" t="s">
        <v>21</v>
      </c>
    </row>
    <row r="2" spans="1:15" x14ac:dyDescent="0.25">
      <c r="A2" t="s">
        <v>22</v>
      </c>
      <c r="O2" s="24" t="s">
        <v>24</v>
      </c>
    </row>
    <row r="3" spans="1:15" x14ac:dyDescent="0.25">
      <c r="A3" t="s">
        <v>23</v>
      </c>
      <c r="N3" s="23">
        <v>800000</v>
      </c>
    </row>
    <row r="4" spans="1:15" x14ac:dyDescent="0.25">
      <c r="A4" t="s">
        <v>0</v>
      </c>
    </row>
    <row r="6" spans="1:15" x14ac:dyDescent="0.25">
      <c r="A6" t="s">
        <v>25</v>
      </c>
    </row>
    <row r="8" spans="1:15" x14ac:dyDescent="0.25">
      <c r="A8" s="22" t="s">
        <v>29</v>
      </c>
      <c r="B8" s="25">
        <v>800000</v>
      </c>
      <c r="C8" s="4">
        <f>(1+0.03)^12-1</f>
        <v>0.42576088684617863</v>
      </c>
      <c r="D8" s="4"/>
      <c r="E8" s="22" t="s">
        <v>26</v>
      </c>
      <c r="F8" s="26">
        <f>B8*(C8/C9)</f>
        <v>7963203.1948540471</v>
      </c>
      <c r="L8">
        <v>30000000</v>
      </c>
    </row>
    <row r="9" spans="1:15" x14ac:dyDescent="0.25">
      <c r="A9" s="22"/>
      <c r="B9" s="25"/>
      <c r="C9" s="4">
        <f>0.03*(1+0.03)^12</f>
        <v>4.277282660538536E-2</v>
      </c>
      <c r="D9" s="4"/>
      <c r="E9" s="22"/>
      <c r="F9" s="26"/>
    </row>
    <row r="10" spans="1:15" x14ac:dyDescent="0.25">
      <c r="A10" s="27"/>
      <c r="B10" s="28"/>
      <c r="C10" s="29"/>
      <c r="D10" s="29"/>
      <c r="E10" s="27"/>
    </row>
    <row r="11" spans="1:15" x14ac:dyDescent="0.25">
      <c r="A11" s="27"/>
      <c r="B11" s="28"/>
      <c r="C11" s="29"/>
      <c r="D11" s="29"/>
      <c r="E11" s="27"/>
    </row>
    <row r="12" spans="1:15" x14ac:dyDescent="0.25">
      <c r="A12" s="22" t="s">
        <v>29</v>
      </c>
      <c r="B12" s="25">
        <v>25000000</v>
      </c>
    </row>
    <row r="13" spans="1:15" x14ac:dyDescent="0.25">
      <c r="A13" s="22"/>
      <c r="B13" s="25"/>
      <c r="C13" s="30" t="s">
        <v>26</v>
      </c>
      <c r="D13" s="31">
        <f>+B12/B14</f>
        <v>17534497.004824329</v>
      </c>
      <c r="E13" t="s">
        <v>27</v>
      </c>
      <c r="G13" s="32">
        <f>+D13+F8</f>
        <v>25497700.199678376</v>
      </c>
    </row>
    <row r="14" spans="1:15" x14ac:dyDescent="0.25">
      <c r="B14" s="4">
        <f>(1+0.03)^12</f>
        <v>1.4257608868461786</v>
      </c>
    </row>
    <row r="15" spans="1:15" x14ac:dyDescent="0.25">
      <c r="B15" s="29"/>
      <c r="C15" s="1"/>
    </row>
    <row r="16" spans="1:15" x14ac:dyDescent="0.25">
      <c r="B16" s="29"/>
    </row>
    <row r="17" spans="1:7" x14ac:dyDescent="0.25">
      <c r="A17" s="30" t="s">
        <v>4</v>
      </c>
      <c r="B17" s="33">
        <f>+G13-L8</f>
        <v>-4502299.8003216237</v>
      </c>
    </row>
    <row r="18" spans="1:7" x14ac:dyDescent="0.25">
      <c r="B18" s="29"/>
    </row>
    <row r="19" spans="1:7" x14ac:dyDescent="0.25">
      <c r="A19" t="s">
        <v>28</v>
      </c>
      <c r="B19" s="29"/>
    </row>
    <row r="20" spans="1:7" x14ac:dyDescent="0.25">
      <c r="B20" s="29"/>
    </row>
    <row r="21" spans="1:7" x14ac:dyDescent="0.25">
      <c r="A21" s="22" t="s">
        <v>31</v>
      </c>
      <c r="B21" s="25">
        <v>800000</v>
      </c>
      <c r="C21" s="4">
        <f>(1+0.012)^12-1</f>
        <v>0.15389462418258582</v>
      </c>
      <c r="D21" s="4"/>
      <c r="E21" s="22" t="s">
        <v>26</v>
      </c>
      <c r="F21" s="26">
        <f>B21*(C21/C22)</f>
        <v>8891315.8941530511</v>
      </c>
    </row>
    <row r="22" spans="1:7" x14ac:dyDescent="0.25">
      <c r="A22" s="22"/>
      <c r="B22" s="25"/>
      <c r="C22" s="4">
        <f>0.012*(1+0.012)^12</f>
        <v>1.3846735490191031E-2</v>
      </c>
      <c r="D22" s="4"/>
      <c r="E22" s="22"/>
      <c r="F22" s="26"/>
    </row>
    <row r="23" spans="1:7" x14ac:dyDescent="0.25">
      <c r="A23" s="27"/>
      <c r="B23" s="28"/>
      <c r="C23" s="29"/>
      <c r="D23" s="29"/>
      <c r="E23" s="27"/>
    </row>
    <row r="24" spans="1:7" x14ac:dyDescent="0.25">
      <c r="A24" s="27"/>
      <c r="B24" s="28"/>
      <c r="C24" s="29"/>
      <c r="D24" s="29"/>
      <c r="E24" s="27"/>
    </row>
    <row r="25" spans="1:7" x14ac:dyDescent="0.25">
      <c r="A25" s="22" t="s">
        <v>31</v>
      </c>
      <c r="B25" s="25">
        <v>25000000</v>
      </c>
    </row>
    <row r="26" spans="1:7" x14ac:dyDescent="0.25">
      <c r="A26" s="22"/>
      <c r="B26" s="25"/>
      <c r="C26" s="30" t="s">
        <v>26</v>
      </c>
      <c r="D26" s="31">
        <f>+B25/B27</f>
        <v>21665756.539692607</v>
      </c>
      <c r="E26" t="s">
        <v>27</v>
      </c>
      <c r="G26" s="32">
        <f>+D26+F21</f>
        <v>30557072.433845658</v>
      </c>
    </row>
    <row r="27" spans="1:7" x14ac:dyDescent="0.25">
      <c r="B27" s="4">
        <f>(1+0.012)^12</f>
        <v>1.1538946241825858</v>
      </c>
    </row>
    <row r="28" spans="1:7" x14ac:dyDescent="0.25">
      <c r="B28" s="29"/>
      <c r="C28" s="1"/>
    </row>
    <row r="29" spans="1:7" x14ac:dyDescent="0.25">
      <c r="B29" s="29"/>
    </row>
    <row r="30" spans="1:7" x14ac:dyDescent="0.25">
      <c r="A30" s="30" t="s">
        <v>4</v>
      </c>
      <c r="B30" s="33">
        <f>+G26-L8</f>
        <v>557072.43384565786</v>
      </c>
      <c r="D30" t="s">
        <v>30</v>
      </c>
    </row>
    <row r="31" spans="1:7" x14ac:dyDescent="0.25">
      <c r="B31" s="29"/>
    </row>
    <row r="32" spans="1:7" x14ac:dyDescent="0.25">
      <c r="B32" s="29"/>
    </row>
    <row r="35" spans="1:5" x14ac:dyDescent="0.25">
      <c r="B35" s="4" t="s">
        <v>3</v>
      </c>
      <c r="C35" s="5" t="s">
        <v>4</v>
      </c>
      <c r="D35" s="5" t="s">
        <v>4</v>
      </c>
    </row>
    <row r="36" spans="1:5" x14ac:dyDescent="0.25">
      <c r="B36" s="4">
        <v>1.2E-2</v>
      </c>
      <c r="C36" s="34">
        <f>+B30</f>
        <v>557072.43384565786</v>
      </c>
      <c r="D36" s="17">
        <f>+C36</f>
        <v>557072.43384565786</v>
      </c>
    </row>
    <row r="37" spans="1:5" x14ac:dyDescent="0.25">
      <c r="B37" s="6" t="s">
        <v>0</v>
      </c>
      <c r="C37" s="7"/>
      <c r="D37" s="8">
        <v>0</v>
      </c>
      <c r="E37" s="38"/>
    </row>
    <row r="38" spans="1:5" x14ac:dyDescent="0.25">
      <c r="B38" s="11">
        <v>0.03</v>
      </c>
      <c r="C38" s="35">
        <f>+B17</f>
        <v>-4502299.8003216237</v>
      </c>
      <c r="D38" s="11"/>
    </row>
    <row r="39" spans="1:5" x14ac:dyDescent="0.25">
      <c r="A39" s="12" t="s">
        <v>5</v>
      </c>
      <c r="B39" s="13">
        <f>+B38-B36</f>
        <v>1.7999999999999999E-2</v>
      </c>
      <c r="C39" s="36">
        <f>+C36-(C38)</f>
        <v>5059372.2341672815</v>
      </c>
      <c r="D39" s="37">
        <f>+D36-D37</f>
        <v>557072.43384565786</v>
      </c>
    </row>
    <row r="42" spans="1:5" x14ac:dyDescent="0.25">
      <c r="A42" s="9" t="s">
        <v>0</v>
      </c>
      <c r="B42" s="10" t="s">
        <v>6</v>
      </c>
    </row>
    <row r="44" spans="1:5" x14ac:dyDescent="0.25">
      <c r="B44" s="4">
        <f>+B36</f>
        <v>1.2E-2</v>
      </c>
      <c r="C44" s="4">
        <f>C36/C39</f>
        <v>0.11010702673418653</v>
      </c>
      <c r="D44" s="4">
        <f>+(B38-B36)</f>
        <v>1.7999999999999999E-2</v>
      </c>
    </row>
    <row r="46" spans="1:5" x14ac:dyDescent="0.25">
      <c r="A46" s="39" t="s">
        <v>0</v>
      </c>
      <c r="B46" s="39">
        <f>(B44+(C44*D44))*100</f>
        <v>1.3981926481215359</v>
      </c>
      <c r="D46" t="s">
        <v>32</v>
      </c>
    </row>
    <row r="47" spans="1:5" x14ac:dyDescent="0.25">
      <c r="D47" t="s">
        <v>33</v>
      </c>
    </row>
  </sheetData>
  <mergeCells count="12">
    <mergeCell ref="A21:A22"/>
    <mergeCell ref="B21:B22"/>
    <mergeCell ref="E21:E22"/>
    <mergeCell ref="F21:F22"/>
    <mergeCell ref="A25:A26"/>
    <mergeCell ref="B25:B26"/>
    <mergeCell ref="A8:A9"/>
    <mergeCell ref="B8:B9"/>
    <mergeCell ref="F8:F9"/>
    <mergeCell ref="E8:E9"/>
    <mergeCell ref="A12:A13"/>
    <mergeCell ref="B12:B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Ejmplo 1</vt:lpstr>
      <vt:lpstr>Ejemplo 2,</vt:lpstr>
      <vt:lpstr>Hoja3)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Computadores para Docentes10</dc:creator>
  <cp:lastModifiedBy>Computadores para Docentes10</cp:lastModifiedBy>
  <dcterms:created xsi:type="dcterms:W3CDTF">2014-05-19T19:02:54Z</dcterms:created>
  <dcterms:modified xsi:type="dcterms:W3CDTF">2014-05-22T18:31:42Z</dcterms:modified>
</cp:coreProperties>
</file>