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Alcides\Desktop\"/>
    </mc:Choice>
  </mc:AlternateContent>
  <xr:revisionPtr revIDLastSave="0" documentId="13_ncr:1_{A45E2578-E8D1-482D-9880-62BCC7CF9FA1}" xr6:coauthVersionLast="46" xr6:coauthVersionMax="46" xr10:uidLastSave="{00000000-0000-0000-0000-000000000000}"/>
  <bookViews>
    <workbookView xWindow="-120" yWindow="-120" windowWidth="29040" windowHeight="15840" activeTab="1" xr2:uid="{EE35857C-9E09-4C4F-82DA-FD4EFF4CF061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6" i="2"/>
  <c r="F17" i="2"/>
  <c r="F18" i="2"/>
  <c r="E15" i="2"/>
  <c r="E16" i="2"/>
  <c r="E17" i="2"/>
  <c r="E18" i="2"/>
  <c r="E14" i="2"/>
  <c r="H15" i="2"/>
  <c r="H14" i="2"/>
  <c r="D14" i="2"/>
  <c r="D15" i="2"/>
  <c r="D16" i="2"/>
  <c r="D17" i="2"/>
  <c r="D18" i="2"/>
  <c r="C15" i="2"/>
  <c r="C16" i="2"/>
  <c r="C17" i="2"/>
  <c r="C18" i="2"/>
  <c r="C14" i="2"/>
  <c r="E24" i="1"/>
  <c r="D23" i="1"/>
  <c r="D22" i="1"/>
  <c r="D21" i="1"/>
  <c r="D20" i="1"/>
  <c r="D19" i="1"/>
  <c r="D18" i="1"/>
  <c r="D17" i="1"/>
  <c r="D16" i="1"/>
  <c r="D14" i="1"/>
  <c r="D15" i="1"/>
  <c r="E13" i="1"/>
  <c r="D13" i="1"/>
  <c r="G2" i="1"/>
  <c r="H3" i="1"/>
  <c r="H4" i="1"/>
  <c r="H5" i="1"/>
  <c r="H6" i="1"/>
  <c r="H7" i="1"/>
  <c r="H8" i="1"/>
  <c r="H9" i="1"/>
  <c r="H10" i="1"/>
  <c r="H2" i="1"/>
  <c r="F3" i="1"/>
  <c r="F4" i="1"/>
  <c r="F5" i="1"/>
  <c r="F6" i="1"/>
  <c r="F7" i="1"/>
  <c r="F8" i="1"/>
  <c r="F9" i="1"/>
  <c r="F10" i="1"/>
  <c r="F2" i="1"/>
  <c r="G3" i="1"/>
  <c r="G4" i="1"/>
  <c r="G5" i="1"/>
  <c r="G6" i="1"/>
  <c r="G7" i="1"/>
  <c r="G8" i="1"/>
  <c r="G9" i="1"/>
  <c r="G10" i="1"/>
  <c r="E3" i="1"/>
  <c r="E4" i="1"/>
  <c r="E5" i="1"/>
  <c r="E6" i="1"/>
  <c r="E7" i="1"/>
  <c r="E8" i="1"/>
  <c r="E9" i="1"/>
  <c r="E10" i="1"/>
  <c r="E2" i="1"/>
</calcChain>
</file>

<file path=xl/sharedStrings.xml><?xml version="1.0" encoding="utf-8"?>
<sst xmlns="http://schemas.openxmlformats.org/spreadsheetml/2006/main" count="51" uniqueCount="51">
  <si>
    <t>CÓDIGO</t>
  </si>
  <si>
    <t>PRODUCTO</t>
  </si>
  <si>
    <t>CANTIDAD</t>
  </si>
  <si>
    <t>VALOR UNITARIO</t>
  </si>
  <si>
    <t>SUBTOTAL</t>
  </si>
  <si>
    <t>IVA</t>
  </si>
  <si>
    <t>RETENCIÓN</t>
  </si>
  <si>
    <t>NETO</t>
  </si>
  <si>
    <t>Nevera</t>
  </si>
  <si>
    <t>Horno</t>
  </si>
  <si>
    <t>Televisor</t>
  </si>
  <si>
    <t>Equ, sonivo</t>
  </si>
  <si>
    <t>Lavadora</t>
  </si>
  <si>
    <t>Secadora</t>
  </si>
  <si>
    <t>Telefono</t>
  </si>
  <si>
    <t>Escritorio</t>
  </si>
  <si>
    <t>Computador</t>
  </si>
  <si>
    <t>funciones</t>
  </si>
  <si>
    <t>suma del IVA</t>
  </si>
  <si>
    <t>Mayor cantidad</t>
  </si>
  <si>
    <t>Menor retenciòn</t>
  </si>
  <si>
    <t>Promedio del neto</t>
  </si>
  <si>
    <t>Nùmero de celdas con cantidades</t>
  </si>
  <si>
    <t>Número de celdas con productos</t>
  </si>
  <si>
    <t>nro de celdas con cantidades &gt;=15</t>
  </si>
  <si>
    <t>Nro de celdas con IVA menor a 400.000</t>
  </si>
  <si>
    <t>Suma del valor unitario mayor o igual 425000</t>
  </si>
  <si>
    <t>suma del valor unitario en donde las cantidades sean mayores a 17</t>
  </si>
  <si>
    <t>suma del valor neto en donde el subtotal sea menor o igual 2,100,000</t>
  </si>
  <si>
    <t>Suma de la retenciòn en donde el valor unitario sea mayor o igual a 300,000</t>
  </si>
  <si>
    <t>Funcion si</t>
  </si>
  <si>
    <t>Esta permite dar una respuesta valor si verdadero o valor si falso</t>
  </si>
  <si>
    <t>sintaxis</t>
  </si>
  <si>
    <t>=si(condiciòn;valor si verdadero; valor si falso)</t>
  </si>
  <si>
    <t>condicion</t>
  </si>
  <si>
    <t>1. apunta a una celda</t>
  </si>
  <si>
    <t>2, lleva un signo (=, &lt;,&gt;,&gt;=, &lt;=)</t>
  </si>
  <si>
    <t>3. un valor que puede ser, 1, una celda, 2 un valor numèrico, 3 un valor "Alfanumèrico"</t>
  </si>
  <si>
    <t>nota: si la pregunta o la respuesta es alfanumérica, esta debe de ir " "</t>
  </si>
  <si>
    <t>ventas</t>
  </si>
  <si>
    <t>descuento 1</t>
  </si>
  <si>
    <t>si la venta es mayor o igual a 325, aplicar para descuento 1 $60 de lo contrario $40</t>
  </si>
  <si>
    <t>desuento 2</t>
  </si>
  <si>
    <t>si la venta es menor o igual a 455, calcular para descuento 2 el 6% de la venta, de lo contrario calculara para descuento 2 el 10% de la venta</t>
  </si>
  <si>
    <t>()^/*+-</t>
  </si>
  <si>
    <t>descuento 3</t>
  </si>
  <si>
    <t>si la venta menos el descuento 1 es mayor o igual a 400, calcular para descuento 3 el 10% de esa diferencia, de lo contrario calcular para descuento3</t>
  </si>
  <si>
    <t>el 6% de esa diferencia</t>
  </si>
  <si>
    <t>descuento 4</t>
  </si>
  <si>
    <t>Si la venta menos 1/4 parte de la venta, es menor o igual 380, calcular para descuento 4 el 5% de esa diferencia, de lo contrario calcular para descuento 4</t>
  </si>
  <si>
    <t>el 9% de esa diferecia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</si>
</sst>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0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70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170" fontId="0" fillId="0" borderId="1" xfId="1" applyNumberFormat="1" applyFont="1" applyBorder="1"/>
    <xf numFmtId="170" fontId="0" fillId="0" borderId="0" xfId="0" applyNumberFormat="1"/>
    <xf numFmtId="170" fontId="0" fillId="0" borderId="1" xfId="0" applyNumberFormat="1" applyBorder="1"/>
    <xf numFmtId="170" fontId="0" fillId="0" borderId="1" xfId="0" applyNumberFormat="1" applyFill="1" applyBorder="1"/>
    <xf numFmtId="0" fontId="0" fillId="0" borderId="0" xfId="0" quotePrefix="1"/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D62B1-FDC5-4A0D-AD57-A1DEF8F0698A}">
  <dimension ref="A1:H24"/>
  <sheetViews>
    <sheetView zoomScale="140" zoomScaleNormal="140" workbookViewId="0">
      <selection activeCell="C12" sqref="C12"/>
    </sheetView>
  </sheetViews>
  <sheetFormatPr baseColWidth="10" defaultRowHeight="15" x14ac:dyDescent="0.25"/>
  <cols>
    <col min="1" max="1" width="8.140625" bestFit="1" customWidth="1"/>
    <col min="2" max="2" width="10.85546875" bestFit="1" customWidth="1"/>
    <col min="3" max="3" width="38.85546875" customWidth="1"/>
    <col min="4" max="4" width="16.28515625" bestFit="1" customWidth="1"/>
    <col min="5" max="5" width="16.7109375" customWidth="1"/>
    <col min="6" max="6" width="16.140625" customWidth="1"/>
    <col min="8" max="8" width="16.28515625" customWidth="1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1000</v>
      </c>
      <c r="B2" s="4" t="s">
        <v>8</v>
      </c>
      <c r="C2" s="4">
        <v>15</v>
      </c>
      <c r="D2" s="5">
        <v>450000</v>
      </c>
      <c r="E2" s="7">
        <f>C2*D2</f>
        <v>6750000</v>
      </c>
      <c r="F2" s="7">
        <f>E2*19%</f>
        <v>1282500</v>
      </c>
      <c r="G2" s="7">
        <f>E2*3.5%</f>
        <v>236250.00000000003</v>
      </c>
      <c r="H2" s="7">
        <f>E2+F2-G2</f>
        <v>7796250</v>
      </c>
    </row>
    <row r="3" spans="1:8" x14ac:dyDescent="0.25">
      <c r="A3" s="4">
        <v>1001</v>
      </c>
      <c r="B3" s="4" t="s">
        <v>9</v>
      </c>
      <c r="C3" s="4">
        <v>12</v>
      </c>
      <c r="D3" s="5">
        <v>110000</v>
      </c>
      <c r="E3" s="8">
        <f t="shared" ref="E3:E10" si="0">C3*D3</f>
        <v>1320000</v>
      </c>
      <c r="F3" s="8">
        <f t="shared" ref="F3:F10" si="1">E3*19%</f>
        <v>250800</v>
      </c>
      <c r="G3" s="8">
        <f t="shared" ref="G3:G10" si="2">E3*3.5%</f>
        <v>46200.000000000007</v>
      </c>
      <c r="H3" s="8">
        <f t="shared" ref="H3:H10" si="3">E3+F3-G3</f>
        <v>1524600</v>
      </c>
    </row>
    <row r="4" spans="1:8" x14ac:dyDescent="0.25">
      <c r="A4" s="4">
        <v>1002</v>
      </c>
      <c r="B4" s="4" t="s">
        <v>10</v>
      </c>
      <c r="C4" s="4">
        <v>14</v>
      </c>
      <c r="D4" s="5">
        <v>255000</v>
      </c>
      <c r="E4" s="7">
        <f t="shared" si="0"/>
        <v>3570000</v>
      </c>
      <c r="F4" s="7">
        <f t="shared" si="1"/>
        <v>678300</v>
      </c>
      <c r="G4" s="7">
        <f t="shared" si="2"/>
        <v>124950.00000000001</v>
      </c>
      <c r="H4" s="7">
        <f t="shared" si="3"/>
        <v>4123350</v>
      </c>
    </row>
    <row r="5" spans="1:8" x14ac:dyDescent="0.25">
      <c r="A5" s="4">
        <v>1003</v>
      </c>
      <c r="B5" s="4" t="s">
        <v>11</v>
      </c>
      <c r="C5" s="4">
        <v>21</v>
      </c>
      <c r="D5" s="5">
        <v>225000</v>
      </c>
      <c r="E5" s="7">
        <f t="shared" si="0"/>
        <v>4725000</v>
      </c>
      <c r="F5" s="7">
        <f t="shared" si="1"/>
        <v>897750</v>
      </c>
      <c r="G5" s="7">
        <f t="shared" si="2"/>
        <v>165375.00000000003</v>
      </c>
      <c r="H5" s="7">
        <f t="shared" si="3"/>
        <v>5457375</v>
      </c>
    </row>
    <row r="6" spans="1:8" x14ac:dyDescent="0.25">
      <c r="A6" s="4">
        <v>1004</v>
      </c>
      <c r="B6" s="4" t="s">
        <v>12</v>
      </c>
      <c r="C6" s="4">
        <v>16</v>
      </c>
      <c r="D6" s="5">
        <v>325000</v>
      </c>
      <c r="E6" s="7">
        <f t="shared" si="0"/>
        <v>5200000</v>
      </c>
      <c r="F6" s="7">
        <f t="shared" si="1"/>
        <v>988000</v>
      </c>
      <c r="G6" s="7">
        <f t="shared" si="2"/>
        <v>182000.00000000003</v>
      </c>
      <c r="H6" s="7">
        <f t="shared" si="3"/>
        <v>6006000</v>
      </c>
    </row>
    <row r="7" spans="1:8" x14ac:dyDescent="0.25">
      <c r="A7" s="4">
        <v>1005</v>
      </c>
      <c r="B7" s="4" t="s">
        <v>13</v>
      </c>
      <c r="C7" s="4">
        <v>24</v>
      </c>
      <c r="D7" s="5">
        <v>480000</v>
      </c>
      <c r="E7" s="7">
        <f t="shared" si="0"/>
        <v>11520000</v>
      </c>
      <c r="F7" s="7">
        <f t="shared" si="1"/>
        <v>2188800</v>
      </c>
      <c r="G7" s="7">
        <f t="shared" si="2"/>
        <v>403200.00000000006</v>
      </c>
      <c r="H7" s="7">
        <f t="shared" si="3"/>
        <v>13305600</v>
      </c>
    </row>
    <row r="8" spans="1:8" x14ac:dyDescent="0.25">
      <c r="A8" s="4">
        <v>1006</v>
      </c>
      <c r="B8" s="4" t="s">
        <v>14</v>
      </c>
      <c r="C8" s="4">
        <v>18</v>
      </c>
      <c r="D8" s="5">
        <v>90000</v>
      </c>
      <c r="E8" s="8">
        <f t="shared" si="0"/>
        <v>1620000</v>
      </c>
      <c r="F8" s="8">
        <f t="shared" si="1"/>
        <v>307800</v>
      </c>
      <c r="G8" s="8">
        <f t="shared" si="2"/>
        <v>56700.000000000007</v>
      </c>
      <c r="H8" s="8">
        <f t="shared" si="3"/>
        <v>1871100</v>
      </c>
    </row>
    <row r="9" spans="1:8" x14ac:dyDescent="0.25">
      <c r="A9" s="4">
        <v>1007</v>
      </c>
      <c r="B9" s="4" t="s">
        <v>15</v>
      </c>
      <c r="C9" s="4">
        <v>13</v>
      </c>
      <c r="D9" s="5">
        <v>140000</v>
      </c>
      <c r="E9" s="8">
        <f t="shared" si="0"/>
        <v>1820000</v>
      </c>
      <c r="F9" s="8">
        <f t="shared" si="1"/>
        <v>345800</v>
      </c>
      <c r="G9" s="8">
        <f t="shared" si="2"/>
        <v>63700.000000000007</v>
      </c>
      <c r="H9" s="8">
        <f t="shared" si="3"/>
        <v>2102100</v>
      </c>
    </row>
    <row r="10" spans="1:8" x14ac:dyDescent="0.25">
      <c r="A10" s="4">
        <v>1008</v>
      </c>
      <c r="B10" s="4" t="s">
        <v>16</v>
      </c>
      <c r="C10" s="4">
        <v>10</v>
      </c>
      <c r="D10" s="5">
        <v>525000</v>
      </c>
      <c r="E10" s="7">
        <f t="shared" si="0"/>
        <v>5250000</v>
      </c>
      <c r="F10" s="7">
        <f t="shared" si="1"/>
        <v>997500</v>
      </c>
      <c r="G10" s="7">
        <f t="shared" si="2"/>
        <v>183750.00000000003</v>
      </c>
      <c r="H10" s="7">
        <f t="shared" si="3"/>
        <v>6063750</v>
      </c>
    </row>
    <row r="12" spans="1:8" x14ac:dyDescent="0.25">
      <c r="A12" t="s">
        <v>17</v>
      </c>
    </row>
    <row r="13" spans="1:8" x14ac:dyDescent="0.25">
      <c r="A13" t="s">
        <v>18</v>
      </c>
      <c r="D13" s="6">
        <f>SUM(F2:F10)</f>
        <v>7937250</v>
      </c>
      <c r="E13" s="6">
        <f>SUM(F2:F10)</f>
        <v>7937250</v>
      </c>
    </row>
    <row r="14" spans="1:8" x14ac:dyDescent="0.25">
      <c r="A14" t="s">
        <v>19</v>
      </c>
      <c r="D14">
        <f>MAX(C2:C10)</f>
        <v>24</v>
      </c>
    </row>
    <row r="15" spans="1:8" x14ac:dyDescent="0.25">
      <c r="A15" t="s">
        <v>20</v>
      </c>
      <c r="D15" s="6">
        <f>MIN(G2:G10)</f>
        <v>46200.000000000007</v>
      </c>
    </row>
    <row r="16" spans="1:8" x14ac:dyDescent="0.25">
      <c r="A16" t="s">
        <v>21</v>
      </c>
      <c r="D16" s="6">
        <f>AVERAGE(H2:H10)</f>
        <v>5361125</v>
      </c>
    </row>
    <row r="17" spans="1:5" x14ac:dyDescent="0.25">
      <c r="A17" t="s">
        <v>22</v>
      </c>
      <c r="D17">
        <f>COUNT(C2:C10)</f>
        <v>9</v>
      </c>
    </row>
    <row r="18" spans="1:5" x14ac:dyDescent="0.25">
      <c r="A18" t="s">
        <v>23</v>
      </c>
      <c r="D18">
        <f>COUNTA(B2:B10)</f>
        <v>9</v>
      </c>
    </row>
    <row r="19" spans="1:5" x14ac:dyDescent="0.25">
      <c r="A19" t="s">
        <v>24</v>
      </c>
      <c r="D19">
        <f>COUNTIF(C2:C10,"&gt;=15")</f>
        <v>5</v>
      </c>
    </row>
    <row r="20" spans="1:5" x14ac:dyDescent="0.25">
      <c r="A20" t="s">
        <v>25</v>
      </c>
      <c r="D20">
        <f>COUNTIF(F2:F10,"&lt;400000")</f>
        <v>3</v>
      </c>
    </row>
    <row r="21" spans="1:5" x14ac:dyDescent="0.25">
      <c r="A21" t="s">
        <v>26</v>
      </c>
      <c r="D21" s="2">
        <f>SUMIF(D2:D10,"&gt;=425000")</f>
        <v>1455000</v>
      </c>
    </row>
    <row r="22" spans="1:5" x14ac:dyDescent="0.25">
      <c r="A22" t="s">
        <v>27</v>
      </c>
      <c r="D22" s="2">
        <f>SUMIF(C2:C10,"&gt;17",D2:D10)</f>
        <v>795000</v>
      </c>
    </row>
    <row r="23" spans="1:5" x14ac:dyDescent="0.25">
      <c r="A23" t="s">
        <v>28</v>
      </c>
      <c r="D23" s="2">
        <f>SUMIF(E2:E10,"&lt;=2100000",H2:H10)</f>
        <v>5497800</v>
      </c>
    </row>
    <row r="24" spans="1:5" x14ac:dyDescent="0.25">
      <c r="A24" t="s">
        <v>29</v>
      </c>
      <c r="E24" s="2">
        <f>SUMIF(D2:D10,"&gt;=300000",G2:G10)</f>
        <v>1005200.0000000001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B1EB5-BA94-45DF-B2B4-F25288F43225}">
  <dimension ref="A2:J24"/>
  <sheetViews>
    <sheetView tabSelected="1" topLeftCell="A9" zoomScale="170" zoomScaleNormal="170" workbookViewId="0">
      <selection activeCell="G14" sqref="G14"/>
    </sheetView>
  </sheetViews>
  <sheetFormatPr baseColWidth="10" defaultRowHeight="15" x14ac:dyDescent="0.25"/>
  <sheetData>
    <row r="2" spans="2:10" x14ac:dyDescent="0.25">
      <c r="D2" t="s">
        <v>30</v>
      </c>
    </row>
    <row r="3" spans="2:10" x14ac:dyDescent="0.25">
      <c r="D3" t="s">
        <v>31</v>
      </c>
    </row>
    <row r="4" spans="2:10" x14ac:dyDescent="0.25">
      <c r="D4" t="s">
        <v>32</v>
      </c>
    </row>
    <row r="5" spans="2:10" x14ac:dyDescent="0.25">
      <c r="D5" s="9" t="s">
        <v>33</v>
      </c>
    </row>
    <row r="6" spans="2:10" x14ac:dyDescent="0.25">
      <c r="D6" t="s">
        <v>34</v>
      </c>
    </row>
    <row r="7" spans="2:10" x14ac:dyDescent="0.25">
      <c r="D7" t="s">
        <v>35</v>
      </c>
    </row>
    <row r="8" spans="2:10" x14ac:dyDescent="0.25">
      <c r="D8" t="s">
        <v>36</v>
      </c>
    </row>
    <row r="9" spans="2:10" x14ac:dyDescent="0.25">
      <c r="D9" t="s">
        <v>37</v>
      </c>
    </row>
    <row r="11" spans="2:10" x14ac:dyDescent="0.25">
      <c r="D11" t="s">
        <v>38</v>
      </c>
    </row>
    <row r="13" spans="2:10" ht="26.25" x14ac:dyDescent="0.4">
      <c r="B13" t="s">
        <v>39</v>
      </c>
      <c r="C13" t="s">
        <v>40</v>
      </c>
      <c r="D13" t="s">
        <v>42</v>
      </c>
      <c r="E13" t="s">
        <v>45</v>
      </c>
      <c r="F13" t="s">
        <v>48</v>
      </c>
      <c r="H13" s="10" t="s">
        <v>44</v>
      </c>
    </row>
    <row r="14" spans="2:10" x14ac:dyDescent="0.25">
      <c r="B14">
        <v>500</v>
      </c>
      <c r="C14">
        <f>IF(B14&gt;=325,60,40)</f>
        <v>60</v>
      </c>
      <c r="D14" s="9">
        <f>IF(B14&lt;=455,B14*6%,B14*10%)</f>
        <v>50</v>
      </c>
      <c r="E14">
        <f>IF(B14-C14&gt;=400,(B14-C14)*10%,(B14-C14)*6%)</f>
        <v>44</v>
      </c>
      <c r="F14" s="1">
        <f>IF(B14-(B14/4)&lt;=380,((B14-(B14/4))*5%),((B14-(B14/4))*9%))</f>
        <v>18.75</v>
      </c>
      <c r="H14">
        <f>5^2+(3+2^3)+5-2</f>
        <v>39</v>
      </c>
      <c r="J14">
        <v>37</v>
      </c>
    </row>
    <row r="15" spans="2:10" x14ac:dyDescent="0.25">
      <c r="B15">
        <v>250</v>
      </c>
      <c r="C15">
        <f t="shared" ref="C15:C18" si="0">IF(B15&gt;=325,60,40)</f>
        <v>40</v>
      </c>
      <c r="D15" s="9">
        <f t="shared" ref="D15:D18" si="1">IF(B15&lt;=455,B15*6%,B15*10%)</f>
        <v>15</v>
      </c>
      <c r="E15">
        <f t="shared" ref="E15:E18" si="2">IF(B15-C15&gt;=400,(B15-C15)*10%,(B15-C15)*6%)</f>
        <v>12.6</v>
      </c>
      <c r="F15" s="1">
        <f>IF(B15-B15/4&lt;=380,(B15-B15/4)*5%,(B15-B15/4)*9%)</f>
        <v>9.375</v>
      </c>
      <c r="H15">
        <f>3+3^3+(3+4^2-1)-10</f>
        <v>38</v>
      </c>
      <c r="J15">
        <v>39</v>
      </c>
    </row>
    <row r="16" spans="2:10" x14ac:dyDescent="0.25">
      <c r="B16">
        <v>350</v>
      </c>
      <c r="C16">
        <f t="shared" si="0"/>
        <v>60</v>
      </c>
      <c r="D16" s="9">
        <f t="shared" si="1"/>
        <v>21</v>
      </c>
      <c r="E16">
        <f t="shared" si="2"/>
        <v>17.399999999999999</v>
      </c>
      <c r="F16">
        <f t="shared" ref="F15:F18" si="3">IF(B16-(B16/4)&lt;=380,((B16-(B16/4))*5%),((B16-(B16/4))*9%))</f>
        <v>13.125</v>
      </c>
      <c r="H16">
        <v>40</v>
      </c>
      <c r="J16">
        <v>39</v>
      </c>
    </row>
    <row r="17" spans="1:8" x14ac:dyDescent="0.25">
      <c r="B17">
        <v>450</v>
      </c>
      <c r="C17">
        <f t="shared" si="0"/>
        <v>60</v>
      </c>
      <c r="D17" s="9">
        <f t="shared" si="1"/>
        <v>27</v>
      </c>
      <c r="E17">
        <f t="shared" si="2"/>
        <v>23.4</v>
      </c>
      <c r="F17">
        <f t="shared" si="3"/>
        <v>16.875</v>
      </c>
      <c r="H17">
        <v>38</v>
      </c>
    </row>
    <row r="18" spans="1:8" x14ac:dyDescent="0.25">
      <c r="B18">
        <v>600</v>
      </c>
      <c r="C18">
        <f t="shared" si="0"/>
        <v>60</v>
      </c>
      <c r="D18" s="9">
        <f t="shared" si="1"/>
        <v>60</v>
      </c>
      <c r="E18">
        <f t="shared" si="2"/>
        <v>54</v>
      </c>
      <c r="F18">
        <f t="shared" si="3"/>
        <v>40.5</v>
      </c>
      <c r="H18">
        <v>40</v>
      </c>
    </row>
    <row r="19" spans="1:8" x14ac:dyDescent="0.25">
      <c r="A19" t="s">
        <v>41</v>
      </c>
    </row>
    <row r="20" spans="1:8" x14ac:dyDescent="0.25">
      <c r="A20" t="s">
        <v>43</v>
      </c>
    </row>
    <row r="21" spans="1:8" x14ac:dyDescent="0.25">
      <c r="A21" t="s">
        <v>46</v>
      </c>
    </row>
    <row r="22" spans="1:8" x14ac:dyDescent="0.25">
      <c r="A22" t="s">
        <v>47</v>
      </c>
    </row>
    <row r="23" spans="1:8" x14ac:dyDescent="0.25">
      <c r="A23" t="s">
        <v>49</v>
      </c>
    </row>
    <row r="24" spans="1:8" x14ac:dyDescent="0.25">
      <c r="A24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lopez</dc:creator>
  <cp:lastModifiedBy>carlos lopez</cp:lastModifiedBy>
  <dcterms:created xsi:type="dcterms:W3CDTF">2021-07-18T01:40:14Z</dcterms:created>
  <dcterms:modified xsi:type="dcterms:W3CDTF">2021-05-26T16:38:06Z</dcterms:modified>
</cp:coreProperties>
</file>